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mlow/Documents/Personal/Rose Ash Website/Parish Council Info/"/>
    </mc:Choice>
  </mc:AlternateContent>
  <xr:revisionPtr revIDLastSave="0" documentId="8_{67A48662-3699-494F-80FA-39759BEB04F4}" xr6:coauthVersionLast="36" xr6:coauthVersionMax="36" xr10:uidLastSave="{00000000-0000-0000-0000-000000000000}"/>
  <bookViews>
    <workbookView xWindow="480" yWindow="460" windowWidth="23520" windowHeight="149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74" i="3" l="1"/>
  <c r="E79" i="3" s="1"/>
  <c r="E80" i="3" s="1"/>
  <c r="E56" i="3"/>
  <c r="E81" i="3" s="1"/>
  <c r="G53" i="3"/>
  <c r="C93" i="3" s="1"/>
  <c r="D53" i="3"/>
  <c r="E10" i="2"/>
  <c r="D10" i="2"/>
  <c r="E8" i="2"/>
  <c r="D8" i="2"/>
  <c r="E6" i="2"/>
  <c r="D6" i="2"/>
  <c r="I45" i="1"/>
  <c r="H41" i="1"/>
  <c r="I27" i="1"/>
  <c r="H27" i="1"/>
  <c r="H45" i="1" s="1"/>
  <c r="G55" i="3" l="1"/>
  <c r="D20" i="2"/>
  <c r="E20" i="2"/>
  <c r="E82" i="3"/>
  <c r="C92" i="3" s="1"/>
  <c r="C94" i="3" s="1"/>
</calcChain>
</file>

<file path=xl/sharedStrings.xml><?xml version="1.0" encoding="utf-8"?>
<sst xmlns="http://schemas.openxmlformats.org/spreadsheetml/2006/main" count="165" uniqueCount="133">
  <si>
    <t>£</t>
  </si>
  <si>
    <t>PAYMENTS</t>
  </si>
  <si>
    <t xml:space="preserve"> </t>
  </si>
  <si>
    <t>Clerks Salary</t>
  </si>
  <si>
    <t>Running Costs</t>
  </si>
  <si>
    <t>Insurance</t>
  </si>
  <si>
    <t>Church Burial Ground</t>
  </si>
  <si>
    <t>Cutting Green</t>
  </si>
  <si>
    <t>DAPC</t>
  </si>
  <si>
    <t>CPRE</t>
  </si>
  <si>
    <t xml:space="preserve">Grant </t>
  </si>
  <si>
    <t>Queens Birthday Celebrations</t>
  </si>
  <si>
    <t>Website Platform</t>
  </si>
  <si>
    <t>Auditors Gift</t>
  </si>
  <si>
    <t>Christmas Tree</t>
  </si>
  <si>
    <t>Childrens Party</t>
  </si>
  <si>
    <t>Jonathon Rhind Grant</t>
  </si>
  <si>
    <t>Defribrator</t>
  </si>
  <si>
    <t>Less: Vat Claimed Back</t>
  </si>
  <si>
    <t>2018 figures are shown with Vat deducted.</t>
  </si>
  <si>
    <t>RECEIPTS</t>
  </si>
  <si>
    <t>Precept</t>
  </si>
  <si>
    <t>Grant</t>
  </si>
  <si>
    <t>Grant Assistance</t>
  </si>
  <si>
    <t>Defribrator Fund</t>
  </si>
  <si>
    <t>Western Power Wayleave</t>
  </si>
  <si>
    <t>Grant Community Fund</t>
  </si>
  <si>
    <t>Jeremy Yabsley Grant</t>
  </si>
  <si>
    <t>HSBC</t>
  </si>
  <si>
    <t>Account Transactions Year Ended 31st March 2019</t>
  </si>
  <si>
    <t>Payments Out</t>
  </si>
  <si>
    <t>Vat</t>
  </si>
  <si>
    <t>Chq 170</t>
  </si>
  <si>
    <t>Christmas Tree 2017</t>
  </si>
  <si>
    <t>Chq 190</t>
  </si>
  <si>
    <t>DALC</t>
  </si>
  <si>
    <t>Chq 191</t>
  </si>
  <si>
    <t>First Aid Course</t>
  </si>
  <si>
    <t>Chq 192</t>
  </si>
  <si>
    <t>Ash Moor Nursery</t>
  </si>
  <si>
    <t>Chq 193</t>
  </si>
  <si>
    <t>Rose Ash Village Hall</t>
  </si>
  <si>
    <t>Chq 194</t>
  </si>
  <si>
    <t>John Walker Insurance</t>
  </si>
  <si>
    <t>Chq 195</t>
  </si>
  <si>
    <t>Mrs T Ayre Plant a Planter</t>
  </si>
  <si>
    <t>Chq 196</t>
  </si>
  <si>
    <t>Refreshments First Aid</t>
  </si>
  <si>
    <t>Chq 197</t>
  </si>
  <si>
    <t>Chq 198</t>
  </si>
  <si>
    <t>L Lowe Bath Bombs</t>
  </si>
  <si>
    <t>Chq 199</t>
  </si>
  <si>
    <t>Chq 200</t>
  </si>
  <si>
    <t>Jonathan Rhind</t>
  </si>
  <si>
    <t>Chq 201</t>
  </si>
  <si>
    <t>Mrs T Ayre Refreshments</t>
  </si>
  <si>
    <t>Chq 202</t>
  </si>
  <si>
    <t>Sherry for Auditor</t>
  </si>
  <si>
    <t>Chq 203</t>
  </si>
  <si>
    <t>L Lowe Demi Johns</t>
  </si>
  <si>
    <t>Chq 204</t>
  </si>
  <si>
    <t>Simon Lacey Brewery Insight</t>
  </si>
  <si>
    <t>Chq 205</t>
  </si>
  <si>
    <t>Chq 206</t>
  </si>
  <si>
    <t>Chq 207</t>
  </si>
  <si>
    <t>Chq 208</t>
  </si>
  <si>
    <t>Void</t>
  </si>
  <si>
    <t>Chq 209</t>
  </si>
  <si>
    <t>L Lowe Jewellery</t>
  </si>
  <si>
    <t>Chq 210</t>
  </si>
  <si>
    <t>Ark Rubber &amp; Resin Solutions</t>
  </si>
  <si>
    <t>Chq 211</t>
  </si>
  <si>
    <t>Portlantis</t>
  </si>
  <si>
    <t>Chq 212</t>
  </si>
  <si>
    <t>Argos</t>
  </si>
  <si>
    <t>Chq 213</t>
  </si>
  <si>
    <t>Sainsburys</t>
  </si>
  <si>
    <t>Chq 214</t>
  </si>
  <si>
    <t>Chq 215</t>
  </si>
  <si>
    <t>Chq 216</t>
  </si>
  <si>
    <t>Pauline Warne</t>
  </si>
  <si>
    <t>Chq 217</t>
  </si>
  <si>
    <t>Ice Creams</t>
  </si>
  <si>
    <t>Chq 218</t>
  </si>
  <si>
    <t>Jenny Knight</t>
  </si>
  <si>
    <t>Chq 219</t>
  </si>
  <si>
    <t>Defribrilator</t>
  </si>
  <si>
    <t>Chq 220</t>
  </si>
  <si>
    <t>Chq 221</t>
  </si>
  <si>
    <t>Design Monster</t>
  </si>
  <si>
    <t>Chq 222</t>
  </si>
  <si>
    <t>Chq 223</t>
  </si>
  <si>
    <t>F B Pritchard Defib Exps</t>
  </si>
  <si>
    <t>Chq 224</t>
  </si>
  <si>
    <t>Captain Coconut</t>
  </si>
  <si>
    <t>Chq 225</t>
  </si>
  <si>
    <t>Mrs T Ayre Childrens Party Exp</t>
  </si>
  <si>
    <t>Chq 226</t>
  </si>
  <si>
    <t>Chq 227</t>
  </si>
  <si>
    <t>Chq 228</t>
  </si>
  <si>
    <t>A Parker Village Green Cutting</t>
  </si>
  <si>
    <t>Chq 229</t>
  </si>
  <si>
    <t>Rose Ash PCC</t>
  </si>
  <si>
    <t>Chq 230</t>
  </si>
  <si>
    <t>Mrs T Ayre Wages</t>
  </si>
  <si>
    <t>Chq 231</t>
  </si>
  <si>
    <t>Chq 232</t>
  </si>
  <si>
    <t>Mrs T Ayre M Dark</t>
  </si>
  <si>
    <t>Chq 233</t>
  </si>
  <si>
    <t>Mrs T Ayre Willow Craft</t>
  </si>
  <si>
    <t xml:space="preserve">Chq 224 </t>
  </si>
  <si>
    <t>Payments In</t>
  </si>
  <si>
    <t>North Devon D C</t>
  </si>
  <si>
    <t>Devon Community Foundation</t>
  </si>
  <si>
    <t>Portlantis Defribilator Donation</t>
  </si>
  <si>
    <t>John Johns Defrbillator Donation</t>
  </si>
  <si>
    <t>Defribrator fund</t>
  </si>
  <si>
    <t>Wayleave</t>
  </si>
  <si>
    <t>cash</t>
  </si>
  <si>
    <t>Defribrator fund Cole Wedding An</t>
  </si>
  <si>
    <t>Bank Account Summary</t>
  </si>
  <si>
    <t>Balance at 1st April 2018</t>
  </si>
  <si>
    <t>Add: Payments In</t>
  </si>
  <si>
    <t>Less: Payments Out</t>
  </si>
  <si>
    <t>Balance at 31st March 2019</t>
  </si>
  <si>
    <t>Barclays Premium 10 Day Notice Account</t>
  </si>
  <si>
    <t>As at 1st April 2018</t>
  </si>
  <si>
    <t>As at 31st March 2019</t>
  </si>
  <si>
    <t xml:space="preserve">Total in </t>
  </si>
  <si>
    <t>Both Accounts</t>
  </si>
  <si>
    <t>Add: Vat</t>
  </si>
  <si>
    <t xml:space="preserve">Account </t>
  </si>
  <si>
    <t>ROSE ASH ACCOUNTS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</si>
</sst>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2" fontId="2" fillId="0" borderId="0" xfId="0" applyNumberFormat="1" applyFont="1"/>
    <xf numFmtId="0" fontId="2" fillId="0" borderId="0" xfId="0" applyFont="1"/>
    <xf numFmtId="14" fontId="0" fillId="0" borderId="0" xfId="0" applyNumberFormat="1"/>
    <xf numFmtId="43" fontId="0" fillId="0" borderId="0" xfId="1" applyFont="1"/>
    <xf numFmtId="43" fontId="2" fillId="0" borderId="0" xfId="1" applyFont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48"/>
  <sheetViews>
    <sheetView tabSelected="1" workbookViewId="0">
      <selection activeCell="E10" sqref="E10"/>
    </sheetView>
  </sheetViews>
  <sheetFormatPr baseColWidth="10" defaultColWidth="8.83203125" defaultRowHeight="15" x14ac:dyDescent="0.2"/>
  <cols>
    <col min="9" max="9" width="9.1640625" style="6"/>
  </cols>
  <sheetData>
    <row r="4" spans="1:13" ht="47" x14ac:dyDescent="0.55000000000000004">
      <c r="C4" s="12" t="s">
        <v>132</v>
      </c>
    </row>
    <row r="8" spans="1:13" x14ac:dyDescent="0.2">
      <c r="H8">
        <v>2019</v>
      </c>
      <c r="I8" s="1">
        <v>2018</v>
      </c>
    </row>
    <row r="9" spans="1:13" x14ac:dyDescent="0.2">
      <c r="I9" s="2"/>
    </row>
    <row r="10" spans="1:13" x14ac:dyDescent="0.2">
      <c r="H10" s="3" t="s">
        <v>0</v>
      </c>
      <c r="I10" s="4" t="s">
        <v>0</v>
      </c>
      <c r="K10" s="5"/>
      <c r="L10" s="6"/>
      <c r="M10" s="5"/>
    </row>
    <row r="11" spans="1:13" x14ac:dyDescent="0.2">
      <c r="H11" s="6"/>
      <c r="K11" s="6"/>
      <c r="L11" s="6"/>
      <c r="M11" s="6"/>
    </row>
    <row r="12" spans="1:13" x14ac:dyDescent="0.2">
      <c r="H12" s="6"/>
      <c r="K12" s="6"/>
      <c r="L12" s="6"/>
      <c r="M12" s="6"/>
    </row>
    <row r="13" spans="1:13" x14ac:dyDescent="0.2">
      <c r="A13" t="s">
        <v>1</v>
      </c>
      <c r="H13" s="6"/>
      <c r="K13" s="6"/>
      <c r="L13" s="6"/>
      <c r="M13" s="6"/>
    </row>
    <row r="14" spans="1:13" x14ac:dyDescent="0.2">
      <c r="A14" t="s">
        <v>2</v>
      </c>
      <c r="H14" s="6"/>
      <c r="K14" s="6"/>
      <c r="L14" s="6"/>
      <c r="M14" s="6"/>
    </row>
    <row r="15" spans="1:13" x14ac:dyDescent="0.2">
      <c r="A15" t="s">
        <v>3</v>
      </c>
      <c r="H15" s="6">
        <v>600</v>
      </c>
      <c r="I15" s="6">
        <v>575</v>
      </c>
      <c r="K15" s="6"/>
      <c r="L15" s="6"/>
      <c r="M15" s="6"/>
    </row>
    <row r="16" spans="1:13" x14ac:dyDescent="0.2">
      <c r="H16" s="6"/>
      <c r="K16" s="6"/>
      <c r="L16" s="6"/>
      <c r="M16" s="6"/>
    </row>
    <row r="17" spans="1:13" x14ac:dyDescent="0.2">
      <c r="A17" t="s">
        <v>4</v>
      </c>
      <c r="H17" s="6"/>
      <c r="J17" s="6"/>
      <c r="K17" s="6"/>
      <c r="L17" s="6"/>
      <c r="M17" s="6"/>
    </row>
    <row r="18" spans="1:13" x14ac:dyDescent="0.2">
      <c r="B18" t="s">
        <v>5</v>
      </c>
      <c r="H18" s="6">
        <v>1041.54</v>
      </c>
      <c r="I18" s="6">
        <v>950</v>
      </c>
      <c r="J18" s="6"/>
      <c r="K18" s="6"/>
      <c r="L18" s="6"/>
      <c r="M18" s="6"/>
    </row>
    <row r="19" spans="1:13" x14ac:dyDescent="0.2">
      <c r="B19" t="s">
        <v>6</v>
      </c>
      <c r="H19" s="6">
        <v>1000</v>
      </c>
      <c r="I19" s="6">
        <v>1000</v>
      </c>
      <c r="J19" s="6"/>
      <c r="K19" s="6"/>
      <c r="L19" s="6"/>
      <c r="M19" s="6"/>
    </row>
    <row r="20" spans="1:13" x14ac:dyDescent="0.2">
      <c r="B20" t="s">
        <v>7</v>
      </c>
      <c r="H20" s="6">
        <v>640</v>
      </c>
      <c r="I20" s="6">
        <v>750</v>
      </c>
      <c r="J20" s="6"/>
      <c r="K20" s="6"/>
      <c r="L20" s="6"/>
      <c r="M20" s="6"/>
    </row>
    <row r="21" spans="1:13" x14ac:dyDescent="0.2">
      <c r="H21" s="6"/>
      <c r="J21" s="6"/>
      <c r="K21" s="6"/>
      <c r="L21" s="6"/>
      <c r="M21" s="6"/>
    </row>
    <row r="22" spans="1:13" x14ac:dyDescent="0.2">
      <c r="H22" s="6"/>
      <c r="J22" s="6"/>
      <c r="K22" s="6"/>
      <c r="L22" s="6"/>
      <c r="M22" s="6"/>
    </row>
    <row r="23" spans="1:13" x14ac:dyDescent="0.2">
      <c r="A23" t="s">
        <v>8</v>
      </c>
      <c r="H23" s="6">
        <v>73.23</v>
      </c>
      <c r="I23" s="6">
        <v>0</v>
      </c>
      <c r="J23" s="6"/>
      <c r="K23" s="6"/>
      <c r="L23" s="6"/>
      <c r="M23" s="6"/>
    </row>
    <row r="24" spans="1:13" x14ac:dyDescent="0.2">
      <c r="H24" s="6"/>
      <c r="J24" s="6"/>
      <c r="K24" s="6"/>
      <c r="L24" s="6"/>
      <c r="M24" s="6"/>
    </row>
    <row r="25" spans="1:13" x14ac:dyDescent="0.2">
      <c r="A25" s="3" t="s">
        <v>9</v>
      </c>
      <c r="H25" s="6">
        <v>36</v>
      </c>
      <c r="I25" s="6">
        <v>36</v>
      </c>
      <c r="J25" s="6"/>
      <c r="K25" s="6"/>
      <c r="L25" s="6"/>
      <c r="M25" s="6"/>
    </row>
    <row r="26" spans="1:13" x14ac:dyDescent="0.2">
      <c r="H26" s="6"/>
      <c r="J26" s="6"/>
      <c r="K26" s="6"/>
      <c r="L26" s="6"/>
      <c r="M26" s="6"/>
    </row>
    <row r="27" spans="1:13" x14ac:dyDescent="0.2">
      <c r="A27" s="3" t="s">
        <v>10</v>
      </c>
      <c r="H27" s="5">
        <f>3303.41-30</f>
        <v>3273.41</v>
      </c>
      <c r="I27" s="6">
        <f>58.73+120+47.8+153.2+434+90</f>
        <v>903.73</v>
      </c>
      <c r="J27" s="6"/>
      <c r="K27" s="6"/>
      <c r="L27" s="6"/>
      <c r="M27" s="6"/>
    </row>
    <row r="28" spans="1:13" x14ac:dyDescent="0.2">
      <c r="H28" s="6"/>
      <c r="J28" s="6"/>
      <c r="K28" s="6"/>
      <c r="L28" s="6"/>
      <c r="M28" s="6"/>
    </row>
    <row r="29" spans="1:13" x14ac:dyDescent="0.2">
      <c r="A29" s="3" t="s">
        <v>11</v>
      </c>
      <c r="H29" s="6">
        <v>0</v>
      </c>
      <c r="I29" s="6">
        <v>0</v>
      </c>
      <c r="J29" s="6"/>
      <c r="K29" s="6"/>
      <c r="L29" s="6"/>
      <c r="M29" s="6"/>
    </row>
    <row r="30" spans="1:13" x14ac:dyDescent="0.2">
      <c r="H30" s="6"/>
      <c r="J30" s="6"/>
      <c r="K30" s="6"/>
      <c r="L30" s="6"/>
      <c r="M30" s="6"/>
    </row>
    <row r="31" spans="1:13" x14ac:dyDescent="0.2">
      <c r="A31" s="3" t="s">
        <v>12</v>
      </c>
      <c r="H31" s="6">
        <v>60</v>
      </c>
      <c r="I31" s="6">
        <v>50</v>
      </c>
      <c r="J31" s="6"/>
      <c r="K31" s="6"/>
      <c r="L31" s="6"/>
      <c r="M31" s="6"/>
    </row>
    <row r="32" spans="1:13" x14ac:dyDescent="0.2">
      <c r="H32" s="6"/>
      <c r="J32" s="6"/>
      <c r="K32" s="6"/>
      <c r="L32" s="6"/>
      <c r="M32" s="6"/>
    </row>
    <row r="33" spans="1:13" x14ac:dyDescent="0.2">
      <c r="A33" t="s">
        <v>13</v>
      </c>
      <c r="H33" s="6">
        <v>7.15</v>
      </c>
      <c r="I33" s="6">
        <v>0</v>
      </c>
      <c r="J33" s="6"/>
      <c r="K33" s="6"/>
      <c r="L33" s="6"/>
      <c r="M33" s="6"/>
    </row>
    <row r="34" spans="1:13" x14ac:dyDescent="0.2">
      <c r="H34" s="6"/>
      <c r="J34" s="6"/>
      <c r="K34" s="6"/>
      <c r="L34" s="6"/>
      <c r="M34" s="6"/>
    </row>
    <row r="35" spans="1:13" x14ac:dyDescent="0.2">
      <c r="A35" s="3" t="s">
        <v>14</v>
      </c>
      <c r="H35" s="6">
        <v>40</v>
      </c>
      <c r="I35" s="6">
        <v>0</v>
      </c>
      <c r="J35" s="6"/>
      <c r="K35" s="6"/>
      <c r="L35" s="6"/>
      <c r="M35" s="6"/>
    </row>
    <row r="36" spans="1:13" x14ac:dyDescent="0.2">
      <c r="H36" s="6"/>
      <c r="J36" s="6"/>
      <c r="K36" s="6"/>
      <c r="L36" s="6"/>
      <c r="M36" s="6"/>
    </row>
    <row r="37" spans="1:13" x14ac:dyDescent="0.2">
      <c r="A37" s="3" t="s">
        <v>15</v>
      </c>
      <c r="H37" s="6">
        <v>320.79000000000002</v>
      </c>
      <c r="I37" s="6">
        <v>0</v>
      </c>
      <c r="J37" s="6"/>
      <c r="K37" s="6"/>
      <c r="L37" s="6"/>
      <c r="M37" s="6"/>
    </row>
    <row r="38" spans="1:13" x14ac:dyDescent="0.2">
      <c r="H38" s="6"/>
      <c r="J38" s="6"/>
      <c r="K38" s="6"/>
      <c r="L38" s="6"/>
      <c r="M38" s="6"/>
    </row>
    <row r="39" spans="1:13" x14ac:dyDescent="0.2">
      <c r="A39" s="3" t="s">
        <v>16</v>
      </c>
      <c r="H39" s="6">
        <v>6769.65</v>
      </c>
      <c r="I39" s="6">
        <v>0</v>
      </c>
      <c r="J39" s="6"/>
      <c r="K39" s="6"/>
      <c r="L39" s="6"/>
      <c r="M39" s="6"/>
    </row>
    <row r="40" spans="1:13" x14ac:dyDescent="0.2">
      <c r="A40" s="3"/>
      <c r="H40" s="6"/>
      <c r="J40" s="6"/>
      <c r="K40" s="6"/>
      <c r="L40" s="6"/>
      <c r="M40" s="6"/>
    </row>
    <row r="41" spans="1:13" x14ac:dyDescent="0.2">
      <c r="A41" s="3" t="s">
        <v>17</v>
      </c>
      <c r="H41" s="6">
        <f>1946.2+69.19</f>
        <v>2015.39</v>
      </c>
      <c r="I41" s="6">
        <v>0</v>
      </c>
      <c r="J41" s="6"/>
      <c r="K41" s="6"/>
      <c r="L41" s="6"/>
      <c r="M41" s="6"/>
    </row>
    <row r="42" spans="1:13" x14ac:dyDescent="0.2">
      <c r="A42" s="3"/>
      <c r="H42" s="6"/>
      <c r="J42" s="6"/>
      <c r="K42" s="6"/>
      <c r="L42" s="6"/>
      <c r="M42" s="6"/>
    </row>
    <row r="43" spans="1:13" x14ac:dyDescent="0.2">
      <c r="A43" s="3" t="s">
        <v>18</v>
      </c>
      <c r="H43" s="6">
        <v>-1267.29</v>
      </c>
      <c r="I43" s="6">
        <v>0</v>
      </c>
      <c r="J43" s="6"/>
      <c r="K43" s="6"/>
      <c r="L43" s="6"/>
      <c r="M43" s="6"/>
    </row>
    <row r="44" spans="1:13" x14ac:dyDescent="0.2">
      <c r="A44" s="3"/>
      <c r="J44" s="6"/>
      <c r="K44" s="6"/>
      <c r="L44" s="6"/>
      <c r="M44" s="6"/>
    </row>
    <row r="45" spans="1:13" x14ac:dyDescent="0.2">
      <c r="A45" t="s">
        <v>2</v>
      </c>
      <c r="H45" s="7">
        <f>SUM(H13:H44)</f>
        <v>14609.869999999999</v>
      </c>
      <c r="I45" s="5">
        <f>SUM(I3:I33)</f>
        <v>6282.73</v>
      </c>
      <c r="J45" s="6"/>
      <c r="K45" s="6"/>
      <c r="L45" s="6"/>
      <c r="M45" s="6"/>
    </row>
    <row r="46" spans="1:13" x14ac:dyDescent="0.2">
      <c r="J46" s="6"/>
      <c r="K46" s="6"/>
      <c r="L46" s="6"/>
      <c r="M46" s="6"/>
    </row>
    <row r="47" spans="1:13" x14ac:dyDescent="0.2">
      <c r="A47" t="s">
        <v>19</v>
      </c>
      <c r="K47" s="6"/>
      <c r="L47" s="6"/>
      <c r="M47" s="6"/>
    </row>
    <row r="48" spans="1:13" x14ac:dyDescent="0.2">
      <c r="D48" s="3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0"/>
  <sheetViews>
    <sheetView workbookViewId="0"/>
  </sheetViews>
  <sheetFormatPr baseColWidth="10" defaultColWidth="8.83203125" defaultRowHeight="15" x14ac:dyDescent="0.2"/>
  <cols>
    <col min="4" max="4" width="11.5" customWidth="1"/>
    <col min="260" max="260" width="11.5" customWidth="1"/>
    <col min="516" max="516" width="11.5" customWidth="1"/>
    <col min="772" max="772" width="11.5" customWidth="1"/>
    <col min="1028" max="1028" width="11.5" customWidth="1"/>
    <col min="1284" max="1284" width="11.5" customWidth="1"/>
    <col min="1540" max="1540" width="11.5" customWidth="1"/>
    <col min="1796" max="1796" width="11.5" customWidth="1"/>
    <col min="2052" max="2052" width="11.5" customWidth="1"/>
    <col min="2308" max="2308" width="11.5" customWidth="1"/>
    <col min="2564" max="2564" width="11.5" customWidth="1"/>
    <col min="2820" max="2820" width="11.5" customWidth="1"/>
    <col min="3076" max="3076" width="11.5" customWidth="1"/>
    <col min="3332" max="3332" width="11.5" customWidth="1"/>
    <col min="3588" max="3588" width="11.5" customWidth="1"/>
    <col min="3844" max="3844" width="11.5" customWidth="1"/>
    <col min="4100" max="4100" width="11.5" customWidth="1"/>
    <col min="4356" max="4356" width="11.5" customWidth="1"/>
    <col min="4612" max="4612" width="11.5" customWidth="1"/>
    <col min="4868" max="4868" width="11.5" customWidth="1"/>
    <col min="5124" max="5124" width="11.5" customWidth="1"/>
    <col min="5380" max="5380" width="11.5" customWidth="1"/>
    <col min="5636" max="5636" width="11.5" customWidth="1"/>
    <col min="5892" max="5892" width="11.5" customWidth="1"/>
    <col min="6148" max="6148" width="11.5" customWidth="1"/>
    <col min="6404" max="6404" width="11.5" customWidth="1"/>
    <col min="6660" max="6660" width="11.5" customWidth="1"/>
    <col min="6916" max="6916" width="11.5" customWidth="1"/>
    <col min="7172" max="7172" width="11.5" customWidth="1"/>
    <col min="7428" max="7428" width="11.5" customWidth="1"/>
    <col min="7684" max="7684" width="11.5" customWidth="1"/>
    <col min="7940" max="7940" width="11.5" customWidth="1"/>
    <col min="8196" max="8196" width="11.5" customWidth="1"/>
    <col min="8452" max="8452" width="11.5" customWidth="1"/>
    <col min="8708" max="8708" width="11.5" customWidth="1"/>
    <col min="8964" max="8964" width="11.5" customWidth="1"/>
    <col min="9220" max="9220" width="11.5" customWidth="1"/>
    <col min="9476" max="9476" width="11.5" customWidth="1"/>
    <col min="9732" max="9732" width="11.5" customWidth="1"/>
    <col min="9988" max="9988" width="11.5" customWidth="1"/>
    <col min="10244" max="10244" width="11.5" customWidth="1"/>
    <col min="10500" max="10500" width="11.5" customWidth="1"/>
    <col min="10756" max="10756" width="11.5" customWidth="1"/>
    <col min="11012" max="11012" width="11.5" customWidth="1"/>
    <col min="11268" max="11268" width="11.5" customWidth="1"/>
    <col min="11524" max="11524" width="11.5" customWidth="1"/>
    <col min="11780" max="11780" width="11.5" customWidth="1"/>
    <col min="12036" max="12036" width="11.5" customWidth="1"/>
    <col min="12292" max="12292" width="11.5" customWidth="1"/>
    <col min="12548" max="12548" width="11.5" customWidth="1"/>
    <col min="12804" max="12804" width="11.5" customWidth="1"/>
    <col min="13060" max="13060" width="11.5" customWidth="1"/>
    <col min="13316" max="13316" width="11.5" customWidth="1"/>
    <col min="13572" max="13572" width="11.5" customWidth="1"/>
    <col min="13828" max="13828" width="11.5" customWidth="1"/>
    <col min="14084" max="14084" width="11.5" customWidth="1"/>
    <col min="14340" max="14340" width="11.5" customWidth="1"/>
    <col min="14596" max="14596" width="11.5" customWidth="1"/>
    <col min="14852" max="14852" width="11.5" customWidth="1"/>
    <col min="15108" max="15108" width="11.5" customWidth="1"/>
    <col min="15364" max="15364" width="11.5" customWidth="1"/>
    <col min="15620" max="15620" width="11.5" customWidth="1"/>
    <col min="15876" max="15876" width="11.5" customWidth="1"/>
    <col min="16132" max="16132" width="11.5" customWidth="1"/>
  </cols>
  <sheetData>
    <row r="2" spans="1:5" x14ac:dyDescent="0.2">
      <c r="D2">
        <v>2019</v>
      </c>
      <c r="E2">
        <v>2018</v>
      </c>
    </row>
    <row r="4" spans="1:5" x14ac:dyDescent="0.2">
      <c r="A4" s="3" t="s">
        <v>20</v>
      </c>
      <c r="D4" s="6"/>
    </row>
    <row r="5" spans="1:5" x14ac:dyDescent="0.2">
      <c r="D5" s="6"/>
      <c r="E5" s="6"/>
    </row>
    <row r="6" spans="1:5" x14ac:dyDescent="0.2">
      <c r="A6" s="3" t="s">
        <v>21</v>
      </c>
      <c r="D6" s="6">
        <f>1650+1650</f>
        <v>3300</v>
      </c>
      <c r="E6" s="6">
        <f>1542+1542</f>
        <v>3084</v>
      </c>
    </row>
    <row r="7" spans="1:5" x14ac:dyDescent="0.2">
      <c r="D7" s="5" t="s">
        <v>2</v>
      </c>
      <c r="E7" s="6"/>
    </row>
    <row r="8" spans="1:5" x14ac:dyDescent="0.2">
      <c r="A8" s="3" t="s">
        <v>22</v>
      </c>
      <c r="D8" s="6">
        <f>258+258</f>
        <v>516</v>
      </c>
      <c r="E8" s="6">
        <f>258+258</f>
        <v>516</v>
      </c>
    </row>
    <row r="9" spans="1:5" x14ac:dyDescent="0.2">
      <c r="D9" s="6"/>
      <c r="E9" s="6"/>
    </row>
    <row r="10" spans="1:5" x14ac:dyDescent="0.2">
      <c r="A10" s="3" t="s">
        <v>23</v>
      </c>
      <c r="D10" s="6">
        <f>27.13+27.14</f>
        <v>54.269999999999996</v>
      </c>
      <c r="E10" s="6">
        <f>38.02+38.02</f>
        <v>76.040000000000006</v>
      </c>
    </row>
    <row r="11" spans="1:5" x14ac:dyDescent="0.2">
      <c r="D11" s="6"/>
      <c r="E11" s="6"/>
    </row>
    <row r="12" spans="1:5" x14ac:dyDescent="0.2">
      <c r="A12" s="3" t="s">
        <v>24</v>
      </c>
      <c r="D12" s="6">
        <v>4702.83</v>
      </c>
      <c r="E12" s="6">
        <v>0</v>
      </c>
    </row>
    <row r="13" spans="1:5" x14ac:dyDescent="0.2">
      <c r="D13" s="6"/>
      <c r="E13" s="6"/>
    </row>
    <row r="14" spans="1:5" x14ac:dyDescent="0.2">
      <c r="A14" s="3" t="s">
        <v>25</v>
      </c>
      <c r="D14" s="6">
        <v>20.8</v>
      </c>
      <c r="E14" s="6">
        <v>20.8</v>
      </c>
    </row>
    <row r="15" spans="1:5" x14ac:dyDescent="0.2">
      <c r="D15" s="6"/>
      <c r="E15" s="6"/>
    </row>
    <row r="16" spans="1:5" x14ac:dyDescent="0.2">
      <c r="A16" s="3" t="s">
        <v>26</v>
      </c>
      <c r="D16" s="6">
        <v>8994</v>
      </c>
      <c r="E16" s="6">
        <v>5000</v>
      </c>
    </row>
    <row r="17" spans="1:5" x14ac:dyDescent="0.2">
      <c r="A17" s="3"/>
      <c r="D17" s="6"/>
      <c r="E17" s="6"/>
    </row>
    <row r="18" spans="1:5" x14ac:dyDescent="0.2">
      <c r="A18" s="3" t="s">
        <v>27</v>
      </c>
      <c r="D18" s="6">
        <v>320.79000000000002</v>
      </c>
      <c r="E18" s="6">
        <v>0</v>
      </c>
    </row>
    <row r="19" spans="1:5" x14ac:dyDescent="0.2">
      <c r="D19" s="6"/>
      <c r="E19" s="6"/>
    </row>
    <row r="20" spans="1:5" x14ac:dyDescent="0.2">
      <c r="D20" s="6">
        <f>SUM(D5:D18)</f>
        <v>17908.690000000002</v>
      </c>
      <c r="E20" s="6">
        <f>SUM(E6:E16)</f>
        <v>8696.84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4"/>
  <sheetViews>
    <sheetView zoomScale="169" workbookViewId="0">
      <selection activeCell="C92" sqref="C92:C94"/>
    </sheetView>
  </sheetViews>
  <sheetFormatPr baseColWidth="10" defaultColWidth="8.83203125" defaultRowHeight="15" x14ac:dyDescent="0.2"/>
  <cols>
    <col min="1" max="1" width="10.1640625" bestFit="1" customWidth="1"/>
    <col min="3" max="3" width="29" customWidth="1"/>
    <col min="5" max="5" width="12.33203125" customWidth="1"/>
    <col min="6" max="6" width="3" customWidth="1"/>
    <col min="257" max="257" width="10.1640625" bestFit="1" customWidth="1"/>
    <col min="259" max="259" width="29" customWidth="1"/>
    <col min="261" max="261" width="12.33203125" customWidth="1"/>
    <col min="262" max="262" width="3" customWidth="1"/>
    <col min="513" max="513" width="10.1640625" bestFit="1" customWidth="1"/>
    <col min="515" max="515" width="29" customWidth="1"/>
    <col min="517" max="517" width="12.33203125" customWidth="1"/>
    <col min="518" max="518" width="3" customWidth="1"/>
    <col min="769" max="769" width="10.1640625" bestFit="1" customWidth="1"/>
    <col min="771" max="771" width="29" customWidth="1"/>
    <col min="773" max="773" width="12.33203125" customWidth="1"/>
    <col min="774" max="774" width="3" customWidth="1"/>
    <col min="1025" max="1025" width="10.1640625" bestFit="1" customWidth="1"/>
    <col min="1027" max="1027" width="29" customWidth="1"/>
    <col min="1029" max="1029" width="12.33203125" customWidth="1"/>
    <col min="1030" max="1030" width="3" customWidth="1"/>
    <col min="1281" max="1281" width="10.1640625" bestFit="1" customWidth="1"/>
    <col min="1283" max="1283" width="29" customWidth="1"/>
    <col min="1285" max="1285" width="12.33203125" customWidth="1"/>
    <col min="1286" max="1286" width="3" customWidth="1"/>
    <col min="1537" max="1537" width="10.1640625" bestFit="1" customWidth="1"/>
    <col min="1539" max="1539" width="29" customWidth="1"/>
    <col min="1541" max="1541" width="12.33203125" customWidth="1"/>
    <col min="1542" max="1542" width="3" customWidth="1"/>
    <col min="1793" max="1793" width="10.1640625" bestFit="1" customWidth="1"/>
    <col min="1795" max="1795" width="29" customWidth="1"/>
    <col min="1797" max="1797" width="12.33203125" customWidth="1"/>
    <col min="1798" max="1798" width="3" customWidth="1"/>
    <col min="2049" max="2049" width="10.1640625" bestFit="1" customWidth="1"/>
    <col min="2051" max="2051" width="29" customWidth="1"/>
    <col min="2053" max="2053" width="12.33203125" customWidth="1"/>
    <col min="2054" max="2054" width="3" customWidth="1"/>
    <col min="2305" max="2305" width="10.1640625" bestFit="1" customWidth="1"/>
    <col min="2307" max="2307" width="29" customWidth="1"/>
    <col min="2309" max="2309" width="12.33203125" customWidth="1"/>
    <col min="2310" max="2310" width="3" customWidth="1"/>
    <col min="2561" max="2561" width="10.1640625" bestFit="1" customWidth="1"/>
    <col min="2563" max="2563" width="29" customWidth="1"/>
    <col min="2565" max="2565" width="12.33203125" customWidth="1"/>
    <col min="2566" max="2566" width="3" customWidth="1"/>
    <col min="2817" max="2817" width="10.1640625" bestFit="1" customWidth="1"/>
    <col min="2819" max="2819" width="29" customWidth="1"/>
    <col min="2821" max="2821" width="12.33203125" customWidth="1"/>
    <col min="2822" max="2822" width="3" customWidth="1"/>
    <col min="3073" max="3073" width="10.1640625" bestFit="1" customWidth="1"/>
    <col min="3075" max="3075" width="29" customWidth="1"/>
    <col min="3077" max="3077" width="12.33203125" customWidth="1"/>
    <col min="3078" max="3078" width="3" customWidth="1"/>
    <col min="3329" max="3329" width="10.1640625" bestFit="1" customWidth="1"/>
    <col min="3331" max="3331" width="29" customWidth="1"/>
    <col min="3333" max="3333" width="12.33203125" customWidth="1"/>
    <col min="3334" max="3334" width="3" customWidth="1"/>
    <col min="3585" max="3585" width="10.1640625" bestFit="1" customWidth="1"/>
    <col min="3587" max="3587" width="29" customWidth="1"/>
    <col min="3589" max="3589" width="12.33203125" customWidth="1"/>
    <col min="3590" max="3590" width="3" customWidth="1"/>
    <col min="3841" max="3841" width="10.1640625" bestFit="1" customWidth="1"/>
    <col min="3843" max="3843" width="29" customWidth="1"/>
    <col min="3845" max="3845" width="12.33203125" customWidth="1"/>
    <col min="3846" max="3846" width="3" customWidth="1"/>
    <col min="4097" max="4097" width="10.1640625" bestFit="1" customWidth="1"/>
    <col min="4099" max="4099" width="29" customWidth="1"/>
    <col min="4101" max="4101" width="12.33203125" customWidth="1"/>
    <col min="4102" max="4102" width="3" customWidth="1"/>
    <col min="4353" max="4353" width="10.1640625" bestFit="1" customWidth="1"/>
    <col min="4355" max="4355" width="29" customWidth="1"/>
    <col min="4357" max="4357" width="12.33203125" customWidth="1"/>
    <col min="4358" max="4358" width="3" customWidth="1"/>
    <col min="4609" max="4609" width="10.1640625" bestFit="1" customWidth="1"/>
    <col min="4611" max="4611" width="29" customWidth="1"/>
    <col min="4613" max="4613" width="12.33203125" customWidth="1"/>
    <col min="4614" max="4614" width="3" customWidth="1"/>
    <col min="4865" max="4865" width="10.1640625" bestFit="1" customWidth="1"/>
    <col min="4867" max="4867" width="29" customWidth="1"/>
    <col min="4869" max="4869" width="12.33203125" customWidth="1"/>
    <col min="4870" max="4870" width="3" customWidth="1"/>
    <col min="5121" max="5121" width="10.1640625" bestFit="1" customWidth="1"/>
    <col min="5123" max="5123" width="29" customWidth="1"/>
    <col min="5125" max="5125" width="12.33203125" customWidth="1"/>
    <col min="5126" max="5126" width="3" customWidth="1"/>
    <col min="5377" max="5377" width="10.1640625" bestFit="1" customWidth="1"/>
    <col min="5379" max="5379" width="29" customWidth="1"/>
    <col min="5381" max="5381" width="12.33203125" customWidth="1"/>
    <col min="5382" max="5382" width="3" customWidth="1"/>
    <col min="5633" max="5633" width="10.1640625" bestFit="1" customWidth="1"/>
    <col min="5635" max="5635" width="29" customWidth="1"/>
    <col min="5637" max="5637" width="12.33203125" customWidth="1"/>
    <col min="5638" max="5638" width="3" customWidth="1"/>
    <col min="5889" max="5889" width="10.1640625" bestFit="1" customWidth="1"/>
    <col min="5891" max="5891" width="29" customWidth="1"/>
    <col min="5893" max="5893" width="12.33203125" customWidth="1"/>
    <col min="5894" max="5894" width="3" customWidth="1"/>
    <col min="6145" max="6145" width="10.1640625" bestFit="1" customWidth="1"/>
    <col min="6147" max="6147" width="29" customWidth="1"/>
    <col min="6149" max="6149" width="12.33203125" customWidth="1"/>
    <col min="6150" max="6150" width="3" customWidth="1"/>
    <col min="6401" max="6401" width="10.1640625" bestFit="1" customWidth="1"/>
    <col min="6403" max="6403" width="29" customWidth="1"/>
    <col min="6405" max="6405" width="12.33203125" customWidth="1"/>
    <col min="6406" max="6406" width="3" customWidth="1"/>
    <col min="6657" max="6657" width="10.1640625" bestFit="1" customWidth="1"/>
    <col min="6659" max="6659" width="29" customWidth="1"/>
    <col min="6661" max="6661" width="12.33203125" customWidth="1"/>
    <col min="6662" max="6662" width="3" customWidth="1"/>
    <col min="6913" max="6913" width="10.1640625" bestFit="1" customWidth="1"/>
    <col min="6915" max="6915" width="29" customWidth="1"/>
    <col min="6917" max="6917" width="12.33203125" customWidth="1"/>
    <col min="6918" max="6918" width="3" customWidth="1"/>
    <col min="7169" max="7169" width="10.1640625" bestFit="1" customWidth="1"/>
    <col min="7171" max="7171" width="29" customWidth="1"/>
    <col min="7173" max="7173" width="12.33203125" customWidth="1"/>
    <col min="7174" max="7174" width="3" customWidth="1"/>
    <col min="7425" max="7425" width="10.1640625" bestFit="1" customWidth="1"/>
    <col min="7427" max="7427" width="29" customWidth="1"/>
    <col min="7429" max="7429" width="12.33203125" customWidth="1"/>
    <col min="7430" max="7430" width="3" customWidth="1"/>
    <col min="7681" max="7681" width="10.1640625" bestFit="1" customWidth="1"/>
    <col min="7683" max="7683" width="29" customWidth="1"/>
    <col min="7685" max="7685" width="12.33203125" customWidth="1"/>
    <col min="7686" max="7686" width="3" customWidth="1"/>
    <col min="7937" max="7937" width="10.1640625" bestFit="1" customWidth="1"/>
    <col min="7939" max="7939" width="29" customWidth="1"/>
    <col min="7941" max="7941" width="12.33203125" customWidth="1"/>
    <col min="7942" max="7942" width="3" customWidth="1"/>
    <col min="8193" max="8193" width="10.1640625" bestFit="1" customWidth="1"/>
    <col min="8195" max="8195" width="29" customWidth="1"/>
    <col min="8197" max="8197" width="12.33203125" customWidth="1"/>
    <col min="8198" max="8198" width="3" customWidth="1"/>
    <col min="8449" max="8449" width="10.1640625" bestFit="1" customWidth="1"/>
    <col min="8451" max="8451" width="29" customWidth="1"/>
    <col min="8453" max="8453" width="12.33203125" customWidth="1"/>
    <col min="8454" max="8454" width="3" customWidth="1"/>
    <col min="8705" max="8705" width="10.1640625" bestFit="1" customWidth="1"/>
    <col min="8707" max="8707" width="29" customWidth="1"/>
    <col min="8709" max="8709" width="12.33203125" customWidth="1"/>
    <col min="8710" max="8710" width="3" customWidth="1"/>
    <col min="8961" max="8961" width="10.1640625" bestFit="1" customWidth="1"/>
    <col min="8963" max="8963" width="29" customWidth="1"/>
    <col min="8965" max="8965" width="12.33203125" customWidth="1"/>
    <col min="8966" max="8966" width="3" customWidth="1"/>
    <col min="9217" max="9217" width="10.1640625" bestFit="1" customWidth="1"/>
    <col min="9219" max="9219" width="29" customWidth="1"/>
    <col min="9221" max="9221" width="12.33203125" customWidth="1"/>
    <col min="9222" max="9222" width="3" customWidth="1"/>
    <col min="9473" max="9473" width="10.1640625" bestFit="1" customWidth="1"/>
    <col min="9475" max="9475" width="29" customWidth="1"/>
    <col min="9477" max="9477" width="12.33203125" customWidth="1"/>
    <col min="9478" max="9478" width="3" customWidth="1"/>
    <col min="9729" max="9729" width="10.1640625" bestFit="1" customWidth="1"/>
    <col min="9731" max="9731" width="29" customWidth="1"/>
    <col min="9733" max="9733" width="12.33203125" customWidth="1"/>
    <col min="9734" max="9734" width="3" customWidth="1"/>
    <col min="9985" max="9985" width="10.1640625" bestFit="1" customWidth="1"/>
    <col min="9987" max="9987" width="29" customWidth="1"/>
    <col min="9989" max="9989" width="12.33203125" customWidth="1"/>
    <col min="9990" max="9990" width="3" customWidth="1"/>
    <col min="10241" max="10241" width="10.1640625" bestFit="1" customWidth="1"/>
    <col min="10243" max="10243" width="29" customWidth="1"/>
    <col min="10245" max="10245" width="12.33203125" customWidth="1"/>
    <col min="10246" max="10246" width="3" customWidth="1"/>
    <col min="10497" max="10497" width="10.1640625" bestFit="1" customWidth="1"/>
    <col min="10499" max="10499" width="29" customWidth="1"/>
    <col min="10501" max="10501" width="12.33203125" customWidth="1"/>
    <col min="10502" max="10502" width="3" customWidth="1"/>
    <col min="10753" max="10753" width="10.1640625" bestFit="1" customWidth="1"/>
    <col min="10755" max="10755" width="29" customWidth="1"/>
    <col min="10757" max="10757" width="12.33203125" customWidth="1"/>
    <col min="10758" max="10758" width="3" customWidth="1"/>
    <col min="11009" max="11009" width="10.1640625" bestFit="1" customWidth="1"/>
    <col min="11011" max="11011" width="29" customWidth="1"/>
    <col min="11013" max="11013" width="12.33203125" customWidth="1"/>
    <col min="11014" max="11014" width="3" customWidth="1"/>
    <col min="11265" max="11265" width="10.1640625" bestFit="1" customWidth="1"/>
    <col min="11267" max="11267" width="29" customWidth="1"/>
    <col min="11269" max="11269" width="12.33203125" customWidth="1"/>
    <col min="11270" max="11270" width="3" customWidth="1"/>
    <col min="11521" max="11521" width="10.1640625" bestFit="1" customWidth="1"/>
    <col min="11523" max="11523" width="29" customWidth="1"/>
    <col min="11525" max="11525" width="12.33203125" customWidth="1"/>
    <col min="11526" max="11526" width="3" customWidth="1"/>
    <col min="11777" max="11777" width="10.1640625" bestFit="1" customWidth="1"/>
    <col min="11779" max="11779" width="29" customWidth="1"/>
    <col min="11781" max="11781" width="12.33203125" customWidth="1"/>
    <col min="11782" max="11782" width="3" customWidth="1"/>
    <col min="12033" max="12033" width="10.1640625" bestFit="1" customWidth="1"/>
    <col min="12035" max="12035" width="29" customWidth="1"/>
    <col min="12037" max="12037" width="12.33203125" customWidth="1"/>
    <col min="12038" max="12038" width="3" customWidth="1"/>
    <col min="12289" max="12289" width="10.1640625" bestFit="1" customWidth="1"/>
    <col min="12291" max="12291" width="29" customWidth="1"/>
    <col min="12293" max="12293" width="12.33203125" customWidth="1"/>
    <col min="12294" max="12294" width="3" customWidth="1"/>
    <col min="12545" max="12545" width="10.1640625" bestFit="1" customWidth="1"/>
    <col min="12547" max="12547" width="29" customWidth="1"/>
    <col min="12549" max="12549" width="12.33203125" customWidth="1"/>
    <col min="12550" max="12550" width="3" customWidth="1"/>
    <col min="12801" max="12801" width="10.1640625" bestFit="1" customWidth="1"/>
    <col min="12803" max="12803" width="29" customWidth="1"/>
    <col min="12805" max="12805" width="12.33203125" customWidth="1"/>
    <col min="12806" max="12806" width="3" customWidth="1"/>
    <col min="13057" max="13057" width="10.1640625" bestFit="1" customWidth="1"/>
    <col min="13059" max="13059" width="29" customWidth="1"/>
    <col min="13061" max="13061" width="12.33203125" customWidth="1"/>
    <col min="13062" max="13062" width="3" customWidth="1"/>
    <col min="13313" max="13313" width="10.1640625" bestFit="1" customWidth="1"/>
    <col min="13315" max="13315" width="29" customWidth="1"/>
    <col min="13317" max="13317" width="12.33203125" customWidth="1"/>
    <col min="13318" max="13318" width="3" customWidth="1"/>
    <col min="13569" max="13569" width="10.1640625" bestFit="1" customWidth="1"/>
    <col min="13571" max="13571" width="29" customWidth="1"/>
    <col min="13573" max="13573" width="12.33203125" customWidth="1"/>
    <col min="13574" max="13574" width="3" customWidth="1"/>
    <col min="13825" max="13825" width="10.1640625" bestFit="1" customWidth="1"/>
    <col min="13827" max="13827" width="29" customWidth="1"/>
    <col min="13829" max="13829" width="12.33203125" customWidth="1"/>
    <col min="13830" max="13830" width="3" customWidth="1"/>
    <col min="14081" max="14081" width="10.1640625" bestFit="1" customWidth="1"/>
    <col min="14083" max="14083" width="29" customWidth="1"/>
    <col min="14085" max="14085" width="12.33203125" customWidth="1"/>
    <col min="14086" max="14086" width="3" customWidth="1"/>
    <col min="14337" max="14337" width="10.1640625" bestFit="1" customWidth="1"/>
    <col min="14339" max="14339" width="29" customWidth="1"/>
    <col min="14341" max="14341" width="12.33203125" customWidth="1"/>
    <col min="14342" max="14342" width="3" customWidth="1"/>
    <col min="14593" max="14593" width="10.1640625" bestFit="1" customWidth="1"/>
    <col min="14595" max="14595" width="29" customWidth="1"/>
    <col min="14597" max="14597" width="12.33203125" customWidth="1"/>
    <col min="14598" max="14598" width="3" customWidth="1"/>
    <col min="14849" max="14849" width="10.1640625" bestFit="1" customWidth="1"/>
    <col min="14851" max="14851" width="29" customWidth="1"/>
    <col min="14853" max="14853" width="12.33203125" customWidth="1"/>
    <col min="14854" max="14854" width="3" customWidth="1"/>
    <col min="15105" max="15105" width="10.1640625" bestFit="1" customWidth="1"/>
    <col min="15107" max="15107" width="29" customWidth="1"/>
    <col min="15109" max="15109" width="12.33203125" customWidth="1"/>
    <col min="15110" max="15110" width="3" customWidth="1"/>
    <col min="15361" max="15361" width="10.1640625" bestFit="1" customWidth="1"/>
    <col min="15363" max="15363" width="29" customWidth="1"/>
    <col min="15365" max="15365" width="12.33203125" customWidth="1"/>
    <col min="15366" max="15366" width="3" customWidth="1"/>
    <col min="15617" max="15617" width="10.1640625" bestFit="1" customWidth="1"/>
    <col min="15619" max="15619" width="29" customWidth="1"/>
    <col min="15621" max="15621" width="12.33203125" customWidth="1"/>
    <col min="15622" max="15622" width="3" customWidth="1"/>
    <col min="15873" max="15873" width="10.1640625" bestFit="1" customWidth="1"/>
    <col min="15875" max="15875" width="29" customWidth="1"/>
    <col min="15877" max="15877" width="12.33203125" customWidth="1"/>
    <col min="15878" max="15878" width="3" customWidth="1"/>
    <col min="16129" max="16129" width="10.1640625" bestFit="1" customWidth="1"/>
    <col min="16131" max="16131" width="29" customWidth="1"/>
    <col min="16133" max="16133" width="12.33203125" customWidth="1"/>
    <col min="16134" max="16134" width="3" customWidth="1"/>
  </cols>
  <sheetData>
    <row r="1" spans="1:7" x14ac:dyDescent="0.2">
      <c r="A1" t="s">
        <v>28</v>
      </c>
    </row>
    <row r="2" spans="1:7" x14ac:dyDescent="0.2">
      <c r="A2" t="s">
        <v>29</v>
      </c>
    </row>
    <row r="4" spans="1:7" x14ac:dyDescent="0.2">
      <c r="A4" s="3" t="s">
        <v>131</v>
      </c>
    </row>
    <row r="6" spans="1:7" x14ac:dyDescent="0.2">
      <c r="A6" s="8" t="s">
        <v>30</v>
      </c>
      <c r="G6" s="3" t="s">
        <v>31</v>
      </c>
    </row>
    <row r="7" spans="1:7" x14ac:dyDescent="0.2">
      <c r="A7" s="8"/>
      <c r="B7" t="s">
        <v>32</v>
      </c>
      <c r="C7" t="s">
        <v>33</v>
      </c>
      <c r="D7" s="6">
        <v>40</v>
      </c>
      <c r="F7">
        <v>1</v>
      </c>
    </row>
    <row r="8" spans="1:7" x14ac:dyDescent="0.2">
      <c r="A8" s="9" t="s">
        <v>2</v>
      </c>
      <c r="B8" t="s">
        <v>34</v>
      </c>
      <c r="C8" t="s">
        <v>35</v>
      </c>
      <c r="D8" s="6">
        <v>73.23</v>
      </c>
      <c r="F8">
        <v>2</v>
      </c>
      <c r="G8" s="3">
        <v>9.5399999999999991</v>
      </c>
    </row>
    <row r="9" spans="1:7" x14ac:dyDescent="0.2">
      <c r="A9" s="9" t="s">
        <v>2</v>
      </c>
      <c r="B9" t="s">
        <v>36</v>
      </c>
      <c r="C9" t="s">
        <v>37</v>
      </c>
      <c r="D9" s="6">
        <v>510</v>
      </c>
      <c r="E9" s="6"/>
      <c r="F9">
        <v>3</v>
      </c>
    </row>
    <row r="10" spans="1:7" x14ac:dyDescent="0.2">
      <c r="A10" s="9"/>
      <c r="B10" t="s">
        <v>38</v>
      </c>
      <c r="C10" t="s">
        <v>39</v>
      </c>
      <c r="D10" s="6">
        <v>593</v>
      </c>
      <c r="E10" s="6"/>
      <c r="F10">
        <v>4</v>
      </c>
    </row>
    <row r="11" spans="1:7" x14ac:dyDescent="0.2">
      <c r="A11" s="9"/>
      <c r="B11" t="s">
        <v>40</v>
      </c>
      <c r="C11" t="s">
        <v>41</v>
      </c>
      <c r="D11" s="6">
        <v>60</v>
      </c>
      <c r="E11" s="6"/>
      <c r="F11">
        <v>5</v>
      </c>
    </row>
    <row r="12" spans="1:7" x14ac:dyDescent="0.2">
      <c r="A12" s="9"/>
      <c r="B12" t="s">
        <v>42</v>
      </c>
      <c r="C12" t="s">
        <v>43</v>
      </c>
      <c r="D12" s="6">
        <v>15.62</v>
      </c>
      <c r="E12" s="6"/>
      <c r="F12">
        <v>6</v>
      </c>
    </row>
    <row r="13" spans="1:7" x14ac:dyDescent="0.2">
      <c r="A13" s="9"/>
      <c r="B13" t="s">
        <v>44</v>
      </c>
      <c r="C13" t="s">
        <v>45</v>
      </c>
      <c r="D13" s="6">
        <v>15</v>
      </c>
      <c r="E13" s="6"/>
      <c r="F13">
        <v>7</v>
      </c>
    </row>
    <row r="14" spans="1:7" x14ac:dyDescent="0.2">
      <c r="A14" s="9"/>
      <c r="B14" t="s">
        <v>46</v>
      </c>
      <c r="C14" t="s">
        <v>47</v>
      </c>
      <c r="D14" s="6">
        <v>6</v>
      </c>
      <c r="E14" s="6"/>
      <c r="F14">
        <v>8</v>
      </c>
    </row>
    <row r="15" spans="1:7" x14ac:dyDescent="0.2">
      <c r="A15" s="9"/>
      <c r="B15" t="s">
        <v>48</v>
      </c>
      <c r="C15" t="s">
        <v>5</v>
      </c>
      <c r="D15" s="6">
        <v>1025.92</v>
      </c>
      <c r="E15" s="6"/>
      <c r="F15">
        <v>9</v>
      </c>
    </row>
    <row r="16" spans="1:7" x14ac:dyDescent="0.2">
      <c r="A16" s="9"/>
      <c r="B16" t="s">
        <v>49</v>
      </c>
      <c r="C16" t="s">
        <v>50</v>
      </c>
      <c r="D16" s="6">
        <v>110</v>
      </c>
      <c r="E16" s="6"/>
      <c r="F16">
        <v>10</v>
      </c>
    </row>
    <row r="17" spans="1:7" x14ac:dyDescent="0.2">
      <c r="A17" s="9"/>
      <c r="B17" t="s">
        <v>51</v>
      </c>
      <c r="C17" t="s">
        <v>41</v>
      </c>
      <c r="D17" s="6">
        <v>30</v>
      </c>
      <c r="E17" s="6"/>
      <c r="F17">
        <v>11</v>
      </c>
    </row>
    <row r="18" spans="1:7" x14ac:dyDescent="0.2">
      <c r="A18" s="9"/>
      <c r="B18" t="s">
        <v>52</v>
      </c>
      <c r="C18" t="s">
        <v>53</v>
      </c>
      <c r="D18" s="6">
        <v>625.01</v>
      </c>
      <c r="E18" s="6"/>
      <c r="F18">
        <v>12</v>
      </c>
      <c r="G18">
        <v>104.17</v>
      </c>
    </row>
    <row r="19" spans="1:7" x14ac:dyDescent="0.2">
      <c r="A19" s="9"/>
      <c r="B19" t="s">
        <v>54</v>
      </c>
      <c r="C19" t="s">
        <v>55</v>
      </c>
      <c r="D19" s="6">
        <v>1.6</v>
      </c>
      <c r="E19" s="6"/>
      <c r="F19">
        <v>13</v>
      </c>
    </row>
    <row r="20" spans="1:7" x14ac:dyDescent="0.2">
      <c r="A20" s="9"/>
      <c r="B20" t="s">
        <v>56</v>
      </c>
      <c r="C20" t="s">
        <v>57</v>
      </c>
      <c r="D20" s="6">
        <v>7.15</v>
      </c>
      <c r="E20" s="6"/>
      <c r="F20">
        <v>14</v>
      </c>
    </row>
    <row r="21" spans="1:7" x14ac:dyDescent="0.2">
      <c r="A21" s="9"/>
      <c r="B21" t="s">
        <v>58</v>
      </c>
      <c r="C21" t="s">
        <v>59</v>
      </c>
      <c r="D21" s="6">
        <v>230</v>
      </c>
      <c r="E21" s="6"/>
      <c r="F21">
        <v>15</v>
      </c>
    </row>
    <row r="22" spans="1:7" x14ac:dyDescent="0.2">
      <c r="A22" s="9"/>
      <c r="B22" t="s">
        <v>60</v>
      </c>
      <c r="C22" t="s">
        <v>61</v>
      </c>
      <c r="D22" s="6">
        <v>250</v>
      </c>
      <c r="E22" s="6"/>
      <c r="F22">
        <v>16</v>
      </c>
      <c r="G22">
        <v>41.67</v>
      </c>
    </row>
    <row r="23" spans="1:7" x14ac:dyDescent="0.2">
      <c r="A23" s="9"/>
      <c r="B23" t="s">
        <v>62</v>
      </c>
      <c r="C23" t="s">
        <v>55</v>
      </c>
      <c r="D23" s="6">
        <v>5.4</v>
      </c>
      <c r="E23" s="6"/>
      <c r="F23">
        <v>17</v>
      </c>
    </row>
    <row r="24" spans="1:7" x14ac:dyDescent="0.2">
      <c r="A24" s="9"/>
      <c r="B24" t="s">
        <v>63</v>
      </c>
      <c r="C24" t="s">
        <v>55</v>
      </c>
      <c r="D24" s="6">
        <v>23.9</v>
      </c>
      <c r="E24" s="6"/>
      <c r="F24">
        <v>18</v>
      </c>
      <c r="G24">
        <v>0.85</v>
      </c>
    </row>
    <row r="25" spans="1:7" x14ac:dyDescent="0.2">
      <c r="A25" s="9"/>
      <c r="B25" t="s">
        <v>64</v>
      </c>
      <c r="C25" t="s">
        <v>41</v>
      </c>
      <c r="D25" s="6">
        <v>180</v>
      </c>
      <c r="E25" s="6"/>
      <c r="F25">
        <v>19</v>
      </c>
    </row>
    <row r="26" spans="1:7" x14ac:dyDescent="0.2">
      <c r="A26" s="9"/>
      <c r="B26" t="s">
        <v>65</v>
      </c>
      <c r="C26" t="s">
        <v>66</v>
      </c>
      <c r="D26" s="6">
        <v>0</v>
      </c>
      <c r="E26" s="6"/>
      <c r="F26">
        <v>20</v>
      </c>
    </row>
    <row r="27" spans="1:7" x14ac:dyDescent="0.2">
      <c r="A27" s="9"/>
      <c r="B27" t="s">
        <v>67</v>
      </c>
      <c r="C27" t="s">
        <v>68</v>
      </c>
      <c r="D27" s="6">
        <v>360</v>
      </c>
      <c r="E27" s="6"/>
      <c r="F27">
        <v>21</v>
      </c>
    </row>
    <row r="28" spans="1:7" x14ac:dyDescent="0.2">
      <c r="A28" s="9"/>
      <c r="B28" t="s">
        <v>69</v>
      </c>
      <c r="C28" t="s">
        <v>70</v>
      </c>
      <c r="D28" s="6">
        <v>78.2</v>
      </c>
      <c r="E28" s="6"/>
      <c r="F28">
        <v>22</v>
      </c>
      <c r="G28">
        <v>13.03</v>
      </c>
    </row>
    <row r="29" spans="1:7" x14ac:dyDescent="0.2">
      <c r="A29" s="9"/>
      <c r="B29" t="s">
        <v>71</v>
      </c>
      <c r="C29" t="s">
        <v>72</v>
      </c>
      <c r="D29" s="6">
        <v>270</v>
      </c>
      <c r="E29" s="6"/>
      <c r="F29">
        <v>23</v>
      </c>
      <c r="G29">
        <v>45</v>
      </c>
    </row>
    <row r="30" spans="1:7" x14ac:dyDescent="0.2">
      <c r="A30" s="9"/>
      <c r="B30" t="s">
        <v>73</v>
      </c>
      <c r="C30" t="s">
        <v>74</v>
      </c>
      <c r="D30" s="6">
        <v>26.49</v>
      </c>
      <c r="E30" s="6"/>
      <c r="F30">
        <v>24</v>
      </c>
    </row>
    <row r="31" spans="1:7" x14ac:dyDescent="0.2">
      <c r="A31" s="9"/>
      <c r="B31" t="s">
        <v>75</v>
      </c>
      <c r="C31" t="s">
        <v>76</v>
      </c>
      <c r="D31" s="6">
        <v>11.05</v>
      </c>
      <c r="E31" s="6"/>
      <c r="F31">
        <v>25</v>
      </c>
    </row>
    <row r="32" spans="1:7" x14ac:dyDescent="0.2">
      <c r="A32" s="9"/>
      <c r="B32" t="s">
        <v>77</v>
      </c>
      <c r="C32" t="s">
        <v>74</v>
      </c>
      <c r="D32" s="6">
        <v>44.97</v>
      </c>
      <c r="E32" s="6"/>
      <c r="F32">
        <v>26</v>
      </c>
    </row>
    <row r="33" spans="1:7" x14ac:dyDescent="0.2">
      <c r="A33" s="9"/>
      <c r="B33" t="s">
        <v>78</v>
      </c>
      <c r="C33" t="s">
        <v>76</v>
      </c>
      <c r="D33" s="6">
        <v>5.7</v>
      </c>
      <c r="E33" s="6"/>
      <c r="F33">
        <v>27</v>
      </c>
    </row>
    <row r="34" spans="1:7" x14ac:dyDescent="0.2">
      <c r="A34" s="9"/>
      <c r="B34" t="s">
        <v>79</v>
      </c>
      <c r="C34" t="s">
        <v>80</v>
      </c>
      <c r="D34" s="6">
        <v>300</v>
      </c>
      <c r="E34" s="6"/>
      <c r="F34">
        <v>28</v>
      </c>
    </row>
    <row r="35" spans="1:7" x14ac:dyDescent="0.2">
      <c r="A35" s="9"/>
      <c r="B35" t="s">
        <v>81</v>
      </c>
      <c r="C35" t="s">
        <v>82</v>
      </c>
      <c r="D35" s="6">
        <v>31.5</v>
      </c>
      <c r="E35" s="6"/>
      <c r="F35">
        <v>29</v>
      </c>
    </row>
    <row r="36" spans="1:7" x14ac:dyDescent="0.2">
      <c r="A36" s="9"/>
      <c r="B36" t="s">
        <v>83</v>
      </c>
      <c r="C36" t="s">
        <v>84</v>
      </c>
      <c r="D36" s="6">
        <v>92</v>
      </c>
      <c r="E36" s="6"/>
      <c r="F36">
        <v>30</v>
      </c>
    </row>
    <row r="37" spans="1:7" x14ac:dyDescent="0.2">
      <c r="A37" s="9"/>
      <c r="B37" t="s">
        <v>85</v>
      </c>
      <c r="C37" t="s">
        <v>86</v>
      </c>
      <c r="D37" s="6">
        <v>1946.2</v>
      </c>
      <c r="E37" s="6"/>
      <c r="F37">
        <v>31</v>
      </c>
    </row>
    <row r="38" spans="1:7" x14ac:dyDescent="0.2">
      <c r="A38" s="9"/>
      <c r="B38" t="s">
        <v>87</v>
      </c>
      <c r="C38" t="s">
        <v>53</v>
      </c>
      <c r="D38" s="6">
        <v>4671.8</v>
      </c>
      <c r="E38" s="6"/>
      <c r="F38">
        <v>32</v>
      </c>
      <c r="G38">
        <v>778.63</v>
      </c>
    </row>
    <row r="39" spans="1:7" x14ac:dyDescent="0.2">
      <c r="A39" s="9"/>
      <c r="B39" t="s">
        <v>88</v>
      </c>
      <c r="C39" t="s">
        <v>89</v>
      </c>
      <c r="D39" s="6">
        <v>60</v>
      </c>
      <c r="E39" s="6"/>
      <c r="F39">
        <v>33</v>
      </c>
      <c r="G39">
        <v>10</v>
      </c>
    </row>
    <row r="40" spans="1:7" x14ac:dyDescent="0.2">
      <c r="A40" s="9"/>
      <c r="B40" t="s">
        <v>90</v>
      </c>
      <c r="C40" t="s">
        <v>41</v>
      </c>
      <c r="D40" s="6">
        <v>30</v>
      </c>
      <c r="E40" s="6"/>
      <c r="F40">
        <v>34</v>
      </c>
    </row>
    <row r="41" spans="1:7" x14ac:dyDescent="0.2">
      <c r="A41" s="9"/>
      <c r="B41" t="s">
        <v>91</v>
      </c>
      <c r="C41" t="s">
        <v>92</v>
      </c>
      <c r="D41" s="6">
        <v>69.19</v>
      </c>
      <c r="E41" s="6"/>
      <c r="F41">
        <v>35</v>
      </c>
      <c r="G41">
        <v>8.61</v>
      </c>
    </row>
    <row r="42" spans="1:7" x14ac:dyDescent="0.2">
      <c r="A42" s="9"/>
      <c r="B42" t="s">
        <v>93</v>
      </c>
      <c r="C42" t="s">
        <v>94</v>
      </c>
      <c r="D42" s="6">
        <v>150</v>
      </c>
      <c r="E42" s="6"/>
      <c r="F42">
        <v>36</v>
      </c>
    </row>
    <row r="43" spans="1:7" x14ac:dyDescent="0.2">
      <c r="A43" s="9"/>
      <c r="B43" t="s">
        <v>95</v>
      </c>
      <c r="C43" t="s">
        <v>96</v>
      </c>
      <c r="D43" s="6">
        <v>140.79</v>
      </c>
      <c r="E43" s="6"/>
      <c r="F43">
        <v>37</v>
      </c>
    </row>
    <row r="44" spans="1:7" x14ac:dyDescent="0.2">
      <c r="A44" s="9"/>
      <c r="B44" t="s">
        <v>97</v>
      </c>
      <c r="C44" t="s">
        <v>53</v>
      </c>
      <c r="D44" s="6">
        <v>393.28</v>
      </c>
      <c r="E44" s="6"/>
      <c r="F44">
        <v>38</v>
      </c>
      <c r="G44">
        <v>65.55</v>
      </c>
    </row>
    <row r="45" spans="1:7" x14ac:dyDescent="0.2">
      <c r="A45" s="9"/>
      <c r="B45" t="s">
        <v>98</v>
      </c>
      <c r="C45" t="s">
        <v>53</v>
      </c>
      <c r="D45" s="6">
        <v>895.2</v>
      </c>
      <c r="E45" s="6"/>
      <c r="F45">
        <v>39</v>
      </c>
      <c r="G45">
        <v>149.19999999999999</v>
      </c>
    </row>
    <row r="46" spans="1:7" x14ac:dyDescent="0.2">
      <c r="A46" s="9"/>
      <c r="B46" t="s">
        <v>99</v>
      </c>
      <c r="C46" t="s">
        <v>100</v>
      </c>
      <c r="D46" s="6">
        <v>640</v>
      </c>
      <c r="E46" s="6"/>
      <c r="F46">
        <v>40</v>
      </c>
    </row>
    <row r="47" spans="1:7" x14ac:dyDescent="0.2">
      <c r="A47" s="9"/>
      <c r="B47" s="3" t="s">
        <v>101</v>
      </c>
      <c r="C47" s="3" t="s">
        <v>102</v>
      </c>
      <c r="D47" s="6">
        <v>1000</v>
      </c>
      <c r="E47" s="6"/>
      <c r="F47">
        <v>41</v>
      </c>
    </row>
    <row r="48" spans="1:7" x14ac:dyDescent="0.2">
      <c r="A48" s="9"/>
      <c r="B48" s="3" t="s">
        <v>103</v>
      </c>
      <c r="C48" s="3" t="s">
        <v>104</v>
      </c>
      <c r="D48" s="6">
        <v>600</v>
      </c>
      <c r="E48" s="6"/>
      <c r="F48">
        <v>42</v>
      </c>
    </row>
    <row r="49" spans="1:7" x14ac:dyDescent="0.2">
      <c r="A49" s="9"/>
      <c r="B49" s="3" t="s">
        <v>105</v>
      </c>
      <c r="C49" s="3" t="s">
        <v>53</v>
      </c>
      <c r="D49" s="6">
        <v>184.36</v>
      </c>
      <c r="E49" s="6"/>
      <c r="F49">
        <v>43</v>
      </c>
      <c r="G49">
        <v>30.73</v>
      </c>
    </row>
    <row r="50" spans="1:7" x14ac:dyDescent="0.2">
      <c r="A50" s="9"/>
      <c r="B50" s="3" t="s">
        <v>106</v>
      </c>
      <c r="C50" s="3" t="s">
        <v>107</v>
      </c>
      <c r="D50" s="6">
        <v>61.8</v>
      </c>
      <c r="E50" s="6"/>
      <c r="F50">
        <v>44</v>
      </c>
      <c r="G50">
        <v>10.31</v>
      </c>
    </row>
    <row r="51" spans="1:7" x14ac:dyDescent="0.2">
      <c r="A51" s="9"/>
      <c r="B51" s="3" t="s">
        <v>108</v>
      </c>
      <c r="C51" s="3" t="s">
        <v>109</v>
      </c>
      <c r="D51" s="6">
        <v>6.8</v>
      </c>
      <c r="E51" s="6"/>
      <c r="F51">
        <v>45</v>
      </c>
    </row>
    <row r="52" spans="1:7" x14ac:dyDescent="0.2">
      <c r="A52" s="9"/>
      <c r="B52" s="3" t="s">
        <v>110</v>
      </c>
      <c r="C52" s="3" t="s">
        <v>9</v>
      </c>
      <c r="D52" s="6">
        <v>36</v>
      </c>
      <c r="E52" s="6"/>
      <c r="F52">
        <v>46</v>
      </c>
    </row>
    <row r="53" spans="1:7" x14ac:dyDescent="0.2">
      <c r="A53" s="9"/>
      <c r="D53" s="6">
        <f>SUM(D2:D52)</f>
        <v>15907.160000000002</v>
      </c>
      <c r="E53" s="6"/>
      <c r="G53">
        <f>SUM(G2:G52)</f>
        <v>1267.29</v>
      </c>
    </row>
    <row r="54" spans="1:7" x14ac:dyDescent="0.2">
      <c r="A54" s="9"/>
      <c r="D54" s="6"/>
      <c r="E54" s="6"/>
    </row>
    <row r="55" spans="1:7" x14ac:dyDescent="0.2">
      <c r="A55" s="9"/>
      <c r="E55" s="6"/>
      <c r="G55">
        <f>D53-G53</f>
        <v>14639.870000000003</v>
      </c>
    </row>
    <row r="56" spans="1:7" x14ac:dyDescent="0.2">
      <c r="E56" s="7">
        <f>SUM(D7:D52)</f>
        <v>15907.160000000002</v>
      </c>
    </row>
    <row r="57" spans="1:7" x14ac:dyDescent="0.2">
      <c r="E57" s="7"/>
    </row>
    <row r="58" spans="1:7" x14ac:dyDescent="0.2">
      <c r="E58" s="7"/>
    </row>
    <row r="59" spans="1:7" x14ac:dyDescent="0.2">
      <c r="E59" s="6"/>
    </row>
    <row r="60" spans="1:7" x14ac:dyDescent="0.2">
      <c r="A60" s="8" t="s">
        <v>111</v>
      </c>
      <c r="E60" s="6"/>
    </row>
    <row r="61" spans="1:7" x14ac:dyDescent="0.2">
      <c r="A61" s="8"/>
      <c r="C61" t="s">
        <v>112</v>
      </c>
      <c r="D61">
        <v>1935.14</v>
      </c>
      <c r="E61" s="6"/>
    </row>
    <row r="62" spans="1:7" x14ac:dyDescent="0.2">
      <c r="A62" s="8"/>
      <c r="C62" t="s">
        <v>113</v>
      </c>
      <c r="D62">
        <v>8994</v>
      </c>
      <c r="E62" s="6"/>
    </row>
    <row r="63" spans="1:7" x14ac:dyDescent="0.2">
      <c r="A63" s="8"/>
      <c r="C63" t="s">
        <v>114</v>
      </c>
      <c r="D63">
        <v>100</v>
      </c>
      <c r="E63" s="6"/>
    </row>
    <row r="64" spans="1:7" x14ac:dyDescent="0.2">
      <c r="A64" s="8"/>
      <c r="C64" t="s">
        <v>115</v>
      </c>
      <c r="D64">
        <v>100</v>
      </c>
      <c r="E64" s="6"/>
    </row>
    <row r="65" spans="1:5" x14ac:dyDescent="0.2">
      <c r="A65" s="8"/>
      <c r="C65" t="s">
        <v>116</v>
      </c>
      <c r="D65">
        <v>1182.83</v>
      </c>
      <c r="E65" s="6"/>
    </row>
    <row r="66" spans="1:5" x14ac:dyDescent="0.2">
      <c r="A66" s="8"/>
      <c r="C66" t="s">
        <v>116</v>
      </c>
      <c r="D66">
        <v>50</v>
      </c>
      <c r="E66" s="6"/>
    </row>
    <row r="67" spans="1:5" x14ac:dyDescent="0.2">
      <c r="A67" s="8"/>
      <c r="C67" t="s">
        <v>116</v>
      </c>
      <c r="D67">
        <v>2760</v>
      </c>
      <c r="E67" s="6"/>
    </row>
    <row r="68" spans="1:5" x14ac:dyDescent="0.2">
      <c r="A68" s="8"/>
      <c r="C68" t="s">
        <v>112</v>
      </c>
      <c r="D68">
        <v>1935.13</v>
      </c>
      <c r="E68" s="6"/>
    </row>
    <row r="69" spans="1:5" x14ac:dyDescent="0.2">
      <c r="A69" s="8"/>
      <c r="C69" t="s">
        <v>117</v>
      </c>
      <c r="D69">
        <v>20.8</v>
      </c>
      <c r="E69" s="6"/>
    </row>
    <row r="70" spans="1:5" x14ac:dyDescent="0.2">
      <c r="A70" s="8"/>
      <c r="C70" t="s">
        <v>116</v>
      </c>
      <c r="D70">
        <v>10</v>
      </c>
      <c r="E70" s="6" t="s">
        <v>118</v>
      </c>
    </row>
    <row r="71" spans="1:5" x14ac:dyDescent="0.2">
      <c r="C71" t="s">
        <v>119</v>
      </c>
      <c r="D71">
        <v>500</v>
      </c>
      <c r="E71" s="6" t="s">
        <v>118</v>
      </c>
    </row>
    <row r="72" spans="1:5" x14ac:dyDescent="0.2">
      <c r="A72" s="9"/>
      <c r="C72" s="3" t="s">
        <v>112</v>
      </c>
      <c r="D72">
        <v>320.79000000000002</v>
      </c>
      <c r="E72" s="6"/>
    </row>
    <row r="73" spans="1:5" x14ac:dyDescent="0.2">
      <c r="A73" s="9"/>
      <c r="E73" s="6"/>
    </row>
    <row r="74" spans="1:5" x14ac:dyDescent="0.2">
      <c r="E74" s="7">
        <f>SUM(D61:D72)</f>
        <v>17908.689999999999</v>
      </c>
    </row>
    <row r="77" spans="1:5" x14ac:dyDescent="0.2">
      <c r="A77" s="3" t="s">
        <v>120</v>
      </c>
    </row>
    <row r="78" spans="1:5" x14ac:dyDescent="0.2">
      <c r="A78" s="3" t="s">
        <v>121</v>
      </c>
      <c r="E78">
        <v>9035.09</v>
      </c>
    </row>
    <row r="79" spans="1:5" x14ac:dyDescent="0.2">
      <c r="A79" s="3" t="s">
        <v>122</v>
      </c>
      <c r="E79" s="6">
        <f>E74</f>
        <v>17908.689999999999</v>
      </c>
    </row>
    <row r="80" spans="1:5" x14ac:dyDescent="0.2">
      <c r="A80" s="3"/>
      <c r="E80" s="6">
        <f>E78+E79</f>
        <v>26943.78</v>
      </c>
    </row>
    <row r="81" spans="1:9" x14ac:dyDescent="0.2">
      <c r="A81" s="3" t="s">
        <v>123</v>
      </c>
      <c r="E81" s="6">
        <f>E56</f>
        <v>15907.160000000002</v>
      </c>
    </row>
    <row r="82" spans="1:9" x14ac:dyDescent="0.2">
      <c r="A82" s="3" t="s">
        <v>124</v>
      </c>
      <c r="E82" s="7">
        <f>E80-E81</f>
        <v>11036.619999999997</v>
      </c>
      <c r="I82" s="3" t="s">
        <v>2</v>
      </c>
    </row>
    <row r="83" spans="1:9" x14ac:dyDescent="0.2">
      <c r="H83" t="s">
        <v>2</v>
      </c>
    </row>
    <row r="84" spans="1:9" x14ac:dyDescent="0.2">
      <c r="H84" t="s">
        <v>2</v>
      </c>
    </row>
    <row r="85" spans="1:9" x14ac:dyDescent="0.2">
      <c r="E85" s="6"/>
      <c r="H85" t="s">
        <v>2</v>
      </c>
    </row>
    <row r="86" spans="1:9" x14ac:dyDescent="0.2">
      <c r="A86" s="3" t="s">
        <v>125</v>
      </c>
      <c r="E86" s="6"/>
      <c r="H86" t="s">
        <v>2</v>
      </c>
    </row>
    <row r="87" spans="1:9" x14ac:dyDescent="0.2">
      <c r="A87" s="3" t="s">
        <v>126</v>
      </c>
      <c r="E87" s="6">
        <v>3090.6</v>
      </c>
    </row>
    <row r="88" spans="1:9" x14ac:dyDescent="0.2">
      <c r="A88" s="3" t="s">
        <v>127</v>
      </c>
      <c r="E88" s="7">
        <v>3090.6</v>
      </c>
    </row>
    <row r="89" spans="1:9" x14ac:dyDescent="0.2">
      <c r="E89" s="6"/>
    </row>
    <row r="91" spans="1:9" x14ac:dyDescent="0.2">
      <c r="A91" s="3" t="s">
        <v>2</v>
      </c>
      <c r="B91" t="s">
        <v>128</v>
      </c>
      <c r="C91" t="s">
        <v>129</v>
      </c>
    </row>
    <row r="92" spans="1:9" x14ac:dyDescent="0.2">
      <c r="A92" s="3" t="s">
        <v>2</v>
      </c>
      <c r="C92" s="10">
        <f>E82+E88</f>
        <v>14127.219999999998</v>
      </c>
    </row>
    <row r="93" spans="1:9" x14ac:dyDescent="0.2">
      <c r="B93" s="3" t="s">
        <v>130</v>
      </c>
      <c r="C93" s="10">
        <f>G53</f>
        <v>1267.29</v>
      </c>
    </row>
    <row r="94" spans="1:9" x14ac:dyDescent="0.2">
      <c r="C94" s="11">
        <f>C92+C93</f>
        <v>15394.509999999998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Sam Low</cp:lastModifiedBy>
  <dcterms:created xsi:type="dcterms:W3CDTF">2019-05-22T09:07:02Z</dcterms:created>
  <dcterms:modified xsi:type="dcterms:W3CDTF">2019-06-20T18:34:49Z</dcterms:modified>
</cp:coreProperties>
</file>